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tup" state="visible" r:id="rId4"/>
    <sheet sheetId="2" name="Employee Data" state="visible" r:id="rId5"/>
    <sheet sheetId="3" name="Statistics" state="visible" r:id="rId6"/>
  </sheets>
  <calcPr calcId="171027"/>
</workbook>
</file>

<file path=xl/sharedStrings.xml><?xml version="1.0" encoding="utf-8"?>
<sst xmlns="http://schemas.openxmlformats.org/spreadsheetml/2006/main" count="135" uniqueCount="104">
  <si>
    <t>PeopleSheet Template Setup</t>
  </si>
  <si>
    <t>Direktori karyawan lengkap yang mencakup data pribadi, informasi kerja, rekening bank, dan identitas pemerintah. Sheet Statistics menyediakan rincian jumlah karyawan.</t>
  </si>
  <si>
    <t>Template</t>
  </si>
  <si>
    <t>Employee Master Data</t>
  </si>
  <si>
    <t/>
  </si>
  <si>
    <t>Company</t>
  </si>
  <si>
    <t>PT Contoh Indonesia</t>
  </si>
  <si>
    <t>Privacy note</t>
  </si>
  <si>
    <t>No login. No employee database. Work locally in your spreadsheet.</t>
  </si>
  <si>
    <t>How to use</t>
  </si>
  <si>
    <t>Replace sample rows, keep formulas, then upload to Google Sheets if needed.</t>
  </si>
  <si>
    <t>Company info</t>
  </si>
  <si>
    <t>Company name</t>
  </si>
  <si>
    <t>Data as of</t>
  </si>
  <si>
    <t>Centralized employee directory.</t>
  </si>
  <si>
    <t>Employee No.</t>
  </si>
  <si>
    <t>Name</t>
  </si>
  <si>
    <t>Gender</t>
  </si>
  <si>
    <t>Birth Date</t>
  </si>
  <si>
    <t>NIK</t>
  </si>
  <si>
    <t>Address</t>
  </si>
  <si>
    <t>Phone</t>
  </si>
  <si>
    <t>Email</t>
  </si>
  <si>
    <t>Department</t>
  </si>
  <si>
    <t>Position</t>
  </si>
  <si>
    <t>Hire Date</t>
  </si>
  <si>
    <t>Employment Type</t>
  </si>
  <si>
    <t>Status</t>
  </si>
  <si>
    <t>Bank Name</t>
  </si>
  <si>
    <t>Bank Account</t>
  </si>
  <si>
    <t>NPWP</t>
  </si>
  <si>
    <t>BPJS Kes No.</t>
  </si>
  <si>
    <t>BPJS Tk No.</t>
  </si>
  <si>
    <t>EMP-001</t>
  </si>
  <si>
    <t>Dina Prasetya</t>
  </si>
  <si>
    <t>F</t>
  </si>
  <si>
    <t>3171234567890001</t>
  </si>
  <si>
    <t>Jl. Sudirman No. 10, Jakarta</t>
  </si>
  <si>
    <t>081234567890</t>
  </si>
  <si>
    <t>dina@contoh.co.id</t>
  </si>
  <si>
    <t>Operations</t>
  </si>
  <si>
    <t>Staff</t>
  </si>
  <si>
    <t>Permanent</t>
  </si>
  <si>
    <t>Active</t>
  </si>
  <si>
    <t>BCA</t>
  </si>
  <si>
    <t>1234567890</t>
  </si>
  <si>
    <t>12.345.678.9-012.000</t>
  </si>
  <si>
    <t>0001234567890</t>
  </si>
  <si>
    <t>EMP-002</t>
  </si>
  <si>
    <t>Rafi Mahendra</t>
  </si>
  <si>
    <t>M</t>
  </si>
  <si>
    <t>3171234567890002</t>
  </si>
  <si>
    <t>Jl. Thamrin No. 5, Jakarta</t>
  </si>
  <si>
    <t>081234567891</t>
  </si>
  <si>
    <t>rafi@contoh.co.id</t>
  </si>
  <si>
    <t>People</t>
  </si>
  <si>
    <t>Manager</t>
  </si>
  <si>
    <t>Mandiri</t>
  </si>
  <si>
    <t>0987654321</t>
  </si>
  <si>
    <t>12.345.678.9-012.001</t>
  </si>
  <si>
    <t>0001234567891</t>
  </si>
  <si>
    <t>EMP-003</t>
  </si>
  <si>
    <t>Sari Wulandari</t>
  </si>
  <si>
    <t>3171234567890003</t>
  </si>
  <si>
    <t>Jl. Gatot Subroto No. 15</t>
  </si>
  <si>
    <t>081234567892</t>
  </si>
  <si>
    <t>sari@contoh.co.id</t>
  </si>
  <si>
    <t>Finance</t>
  </si>
  <si>
    <t>Analyst</t>
  </si>
  <si>
    <t>Contract</t>
  </si>
  <si>
    <t>1122334455</t>
  </si>
  <si>
    <t>12.345.678.9-012.002</t>
  </si>
  <si>
    <t>0001234567892</t>
  </si>
  <si>
    <t>EMP-004</t>
  </si>
  <si>
    <t>Budi Santoso</t>
  </si>
  <si>
    <t>3171234567890004</t>
  </si>
  <si>
    <t>Jl. Rasuna Said No. 20</t>
  </si>
  <si>
    <t>081234567893</t>
  </si>
  <si>
    <t>budi@contoh.co.id</t>
  </si>
  <si>
    <t>BNI</t>
  </si>
  <si>
    <t>6677889900</t>
  </si>
  <si>
    <t>12.345.678.9-012.003</t>
  </si>
  <si>
    <t>0001234567893</t>
  </si>
  <si>
    <t>EMP-005</t>
  </si>
  <si>
    <t>Maya Anggraini</t>
  </si>
  <si>
    <t>3171234567890005</t>
  </si>
  <si>
    <t>Jl. Kuningan No. 8, Jakarta</t>
  </si>
  <si>
    <t>081234567894</t>
  </si>
  <si>
    <t>maya@contoh.co.id</t>
  </si>
  <si>
    <t>Supervisor</t>
  </si>
  <si>
    <t>5544332211</t>
  </si>
  <si>
    <t>12.345.678.9-012.004</t>
  </si>
  <si>
    <t>0001234567894</t>
  </si>
  <si>
    <t>Employee Statistics</t>
  </si>
  <si>
    <t>Headcount breakdowns.</t>
  </si>
  <si>
    <t>By Department</t>
  </si>
  <si>
    <t>By Gender</t>
  </si>
  <si>
    <t>Male</t>
  </si>
  <si>
    <t>Female</t>
  </si>
  <si>
    <t>By Employment Type</t>
  </si>
  <si>
    <t>Freelance</t>
  </si>
  <si>
    <t>By Status</t>
  </si>
  <si>
    <t>Resigned</t>
  </si>
  <si>
    <t>On Leave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</si>
</sst>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 mmm yyyy"/>
  </numFmts>
  <fonts count="5" x14ac:knownFonts="1">
    <font>
      <color theme="1"/>
      <family val="2"/>
      <scheme val="minor"/>
      <sz val="11"/>
      <name val="Calibri"/>
    </font>
    <font>
      <b/>
      <color rgb="1F2933"/>
    </font>
    <font>
      <b/>
      <color rgb="1F2933"/>
      <sz val="16"/>
    </font>
    <font>
      <color rgb="64748B"/>
      <sz val="10"/>
    </font>
    <font>
      <b/>
      <color rgb="0F766E"/>
    </font>
  </fonts>
  <fills count="4">
    <fill>
      <patternFill patternType="none"/>
    </fill>
    <fill>
      <patternFill patternType="gray125"/>
    </fill>
    <fill>
      <patternFill patternType="solid">
        <fgColor rgb="CCFBF1"/>
      </patternFill>
    </fill>
    <fill>
      <patternFill patternType="solid">
        <fgColor rgb="F1F5F9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0" xfId="0" applyNumberFormat="1"/>
    <xf numFmtId="164" fontId="2" fillId="0" borderId="0" xfId="0" applyNumberFormat="1" applyFont="1"/>
    <xf numFmtId="164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 showGridLines="0"/>
  </sheetViews>
  <sheetFormatPr defaultRowHeight="15" outlineLevelRow="0" outlineLevelCol="0" x14ac:dyDescent="55"/>
  <cols>
    <col min="1" max="1" width="26" style="1" customWidth="1"/>
    <col min="2" max="2" width="32" customWidth="1"/>
    <col min="3" max="3" width="48" customWidth="1"/>
  </cols>
  <sheetData>
    <row r="1" ht="24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5" spans="1:3" x14ac:dyDescent="0.25">
      <c r="A5" s="2" t="s">
        <v>2</v>
      </c>
      <c r="B5" s="3" t="s">
        <v>3</v>
      </c>
      <c r="C5" s="3" t="s">
        <v>4</v>
      </c>
    </row>
    <row r="6" spans="1:3" x14ac:dyDescent="0.25">
      <c r="A6" s="2" t="s">
        <v>5</v>
      </c>
      <c r="B6" s="3" t="s">
        <v>6</v>
      </c>
      <c r="C6" s="3" t="s">
        <v>4</v>
      </c>
    </row>
    <row r="7" spans="1:3" x14ac:dyDescent="0.25">
      <c r="A7" s="2" t="s">
        <v>7</v>
      </c>
      <c r="B7" s="3" t="s">
        <v>8</v>
      </c>
      <c r="C7" s="3" t="s">
        <v>4</v>
      </c>
    </row>
    <row r="8" spans="1:3" x14ac:dyDescent="0.25">
      <c r="A8" s="2" t="s">
        <v>9</v>
      </c>
      <c r="B8" s="3" t="s">
        <v>10</v>
      </c>
      <c r="C8" s="3" t="s">
        <v>4</v>
      </c>
    </row>
    <row r="11" spans="1:1" x14ac:dyDescent="0.25">
      <c r="A11" s="1" t="s">
        <v>11</v>
      </c>
    </row>
    <row r="12" spans="1:2" x14ac:dyDescent="0.25">
      <c r="A12" s="1" t="s">
        <v>12</v>
      </c>
      <c r="B12" t="s">
        <v>6</v>
      </c>
    </row>
    <row r="13" spans="1:2" x14ac:dyDescent="0.25">
      <c r="A13" s="1" t="s">
        <v>13</v>
      </c>
      <c r="B13" s="4">
        <v>46193.177156875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 showGridLines="0">
      <pane xSplit="2" ySplit="5" topLeftCell="C6" activePane="bottomRight" state="frozen"/>
      <selection pane="bottomRight"/>
    </sheetView>
  </sheetViews>
  <sheetFormatPr defaultRowHeight="15" outlineLevelRow="0" outlineLevelCol="0" x14ac:dyDescent="55"/>
  <cols>
    <col min="1" max="1" width="14" customWidth="1"/>
    <col min="2" max="2" width="22" customWidth="1"/>
    <col min="3" max="3" width="10" customWidth="1"/>
    <col min="4" max="4" width="14" style="4" customWidth="1"/>
    <col min="5" max="5" width="18" customWidth="1"/>
    <col min="6" max="6" width="28" customWidth="1"/>
    <col min="7" max="7" width="16" customWidth="1"/>
    <col min="8" max="8" width="24" customWidth="1"/>
    <col min="9" max="10" width="16" customWidth="1"/>
    <col min="11" max="11" width="14" style="4" customWidth="1"/>
    <col min="12" max="12" width="16" customWidth="1"/>
    <col min="13" max="13" width="12" customWidth="1"/>
    <col min="14" max="14" width="16" customWidth="1"/>
    <col min="15" max="18" width="18" customWidth="1"/>
  </cols>
  <sheetData>
    <row r="1" ht="24" customHeight="1" spans="1:11" x14ac:dyDescent="0.25">
      <c r="A1" s="5" t="s">
        <v>3</v>
      </c>
      <c r="B1" s="5"/>
      <c r="C1" s="5"/>
      <c r="D1" s="5"/>
      <c r="E1" s="5"/>
      <c r="F1" s="5"/>
      <c r="G1" s="5"/>
      <c r="H1" s="5"/>
      <c r="K1" s="4"/>
    </row>
    <row r="2" ht="32" customHeight="1" spans="1:11" x14ac:dyDescent="0.25">
      <c r="A2" s="6" t="s">
        <v>14</v>
      </c>
      <c r="B2" s="6"/>
      <c r="C2" s="6"/>
      <c r="D2" s="6"/>
      <c r="E2" s="6"/>
      <c r="F2" s="6"/>
      <c r="G2" s="6"/>
      <c r="H2" s="6"/>
      <c r="K2" s="4"/>
    </row>
    <row r="4" spans="1:18" x14ac:dyDescent="0.25">
      <c r="A4" s="7" t="s">
        <v>15</v>
      </c>
      <c r="B4" s="7" t="s">
        <v>16</v>
      </c>
      <c r="C4" s="7" t="s">
        <v>17</v>
      </c>
      <c r="D4" s="8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8" t="s">
        <v>25</v>
      </c>
      <c r="L4" s="7" t="s">
        <v>26</v>
      </c>
      <c r="M4" s="7" t="s">
        <v>27</v>
      </c>
      <c r="N4" s="7" t="s">
        <v>28</v>
      </c>
      <c r="O4" s="7" t="s">
        <v>29</v>
      </c>
      <c r="P4" s="7" t="s">
        <v>30</v>
      </c>
      <c r="Q4" s="7" t="s">
        <v>31</v>
      </c>
      <c r="R4" s="7" t="s">
        <v>32</v>
      </c>
    </row>
    <row r="5" spans="1:18" x14ac:dyDescent="0.25">
      <c r="A5" s="3" t="s">
        <v>33</v>
      </c>
      <c r="B5" s="3" t="s">
        <v>34</v>
      </c>
      <c r="C5" s="3" t="s">
        <v>35</v>
      </c>
      <c r="D5" s="9">
        <v>34831</v>
      </c>
      <c r="E5" s="3" t="s">
        <v>36</v>
      </c>
      <c r="F5" s="3" t="s">
        <v>37</v>
      </c>
      <c r="G5" s="3" t="s">
        <v>38</v>
      </c>
      <c r="H5" s="3" t="s">
        <v>39</v>
      </c>
      <c r="I5" s="3" t="s">
        <v>40</v>
      </c>
      <c r="J5" s="3" t="s">
        <v>41</v>
      </c>
      <c r="K5" s="9">
        <v>45352</v>
      </c>
      <c r="L5" s="3" t="s">
        <v>42</v>
      </c>
      <c r="M5" s="3" t="s">
        <v>43</v>
      </c>
      <c r="N5" s="3" t="s">
        <v>44</v>
      </c>
      <c r="O5" s="3" t="s">
        <v>45</v>
      </c>
      <c r="P5" s="3" t="s">
        <v>46</v>
      </c>
      <c r="Q5" s="3" t="s">
        <v>47</v>
      </c>
      <c r="R5" s="3" t="s">
        <v>47</v>
      </c>
    </row>
    <row r="6" spans="1:18" x14ac:dyDescent="0.25">
      <c r="A6" s="10" t="s">
        <v>48</v>
      </c>
      <c r="B6" s="10" t="s">
        <v>49</v>
      </c>
      <c r="C6" s="10" t="s">
        <v>50</v>
      </c>
      <c r="D6" s="11">
        <v>33139</v>
      </c>
      <c r="E6" s="10" t="s">
        <v>51</v>
      </c>
      <c r="F6" s="10" t="s">
        <v>52</v>
      </c>
      <c r="G6" s="10" t="s">
        <v>53</v>
      </c>
      <c r="H6" s="10" t="s">
        <v>54</v>
      </c>
      <c r="I6" s="10" t="s">
        <v>55</v>
      </c>
      <c r="J6" s="10" t="s">
        <v>56</v>
      </c>
      <c r="K6" s="11">
        <v>45092</v>
      </c>
      <c r="L6" s="10" t="s">
        <v>42</v>
      </c>
      <c r="M6" s="10" t="s">
        <v>43</v>
      </c>
      <c r="N6" s="10" t="s">
        <v>57</v>
      </c>
      <c r="O6" s="10" t="s">
        <v>58</v>
      </c>
      <c r="P6" s="10" t="s">
        <v>59</v>
      </c>
      <c r="Q6" s="10" t="s">
        <v>60</v>
      </c>
      <c r="R6" s="10" t="s">
        <v>60</v>
      </c>
    </row>
    <row r="7" spans="1:18" x14ac:dyDescent="0.25">
      <c r="A7" s="3" t="s">
        <v>61</v>
      </c>
      <c r="B7" s="3" t="s">
        <v>62</v>
      </c>
      <c r="C7" s="3" t="s">
        <v>35</v>
      </c>
      <c r="D7" s="9">
        <v>35435</v>
      </c>
      <c r="E7" s="3" t="s">
        <v>63</v>
      </c>
      <c r="F7" s="3" t="s">
        <v>64</v>
      </c>
      <c r="G7" s="3" t="s">
        <v>65</v>
      </c>
      <c r="H7" s="3" t="s">
        <v>66</v>
      </c>
      <c r="I7" s="3" t="s">
        <v>67</v>
      </c>
      <c r="J7" s="3" t="s">
        <v>68</v>
      </c>
      <c r="K7" s="9">
        <v>45658</v>
      </c>
      <c r="L7" s="3" t="s">
        <v>69</v>
      </c>
      <c r="M7" s="3" t="s">
        <v>43</v>
      </c>
      <c r="N7" s="3" t="s">
        <v>44</v>
      </c>
      <c r="O7" s="3" t="s">
        <v>70</v>
      </c>
      <c r="P7" s="3" t="s">
        <v>71</v>
      </c>
      <c r="Q7" s="3" t="s">
        <v>72</v>
      </c>
      <c r="R7" s="3" t="s">
        <v>72</v>
      </c>
    </row>
    <row r="8" spans="1:18" x14ac:dyDescent="0.25">
      <c r="A8" s="10" t="s">
        <v>73</v>
      </c>
      <c r="B8" s="10" t="s">
        <v>74</v>
      </c>
      <c r="C8" s="10" t="s">
        <v>50</v>
      </c>
      <c r="D8" s="11">
        <v>35994</v>
      </c>
      <c r="E8" s="10" t="s">
        <v>75</v>
      </c>
      <c r="F8" s="10" t="s">
        <v>76</v>
      </c>
      <c r="G8" s="10" t="s">
        <v>77</v>
      </c>
      <c r="H8" s="10" t="s">
        <v>78</v>
      </c>
      <c r="I8" s="10" t="s">
        <v>40</v>
      </c>
      <c r="J8" s="10" t="s">
        <v>41</v>
      </c>
      <c r="K8" s="11">
        <v>45971</v>
      </c>
      <c r="L8" s="10" t="s">
        <v>69</v>
      </c>
      <c r="M8" s="10" t="s">
        <v>43</v>
      </c>
      <c r="N8" s="10" t="s">
        <v>79</v>
      </c>
      <c r="O8" s="10" t="s">
        <v>80</v>
      </c>
      <c r="P8" s="10" t="s">
        <v>81</v>
      </c>
      <c r="Q8" s="10" t="s">
        <v>82</v>
      </c>
      <c r="R8" s="10" t="s">
        <v>82</v>
      </c>
    </row>
    <row r="9" spans="1:18" x14ac:dyDescent="0.25">
      <c r="A9" s="3" t="s">
        <v>83</v>
      </c>
      <c r="B9" s="3" t="s">
        <v>84</v>
      </c>
      <c r="C9" s="3" t="s">
        <v>35</v>
      </c>
      <c r="D9" s="9">
        <v>34058</v>
      </c>
      <c r="E9" s="3" t="s">
        <v>85</v>
      </c>
      <c r="F9" s="3" t="s">
        <v>86</v>
      </c>
      <c r="G9" s="3" t="s">
        <v>87</v>
      </c>
      <c r="H9" s="3" t="s">
        <v>88</v>
      </c>
      <c r="I9" s="3" t="s">
        <v>67</v>
      </c>
      <c r="J9" s="3" t="s">
        <v>89</v>
      </c>
      <c r="K9" s="9">
        <v>45536</v>
      </c>
      <c r="L9" s="3" t="s">
        <v>42</v>
      </c>
      <c r="M9" s="3" t="s">
        <v>43</v>
      </c>
      <c r="N9" s="3" t="s">
        <v>44</v>
      </c>
      <c r="O9" s="3" t="s">
        <v>90</v>
      </c>
      <c r="P9" s="3" t="s">
        <v>91</v>
      </c>
      <c r="Q9" s="3" t="s">
        <v>92</v>
      </c>
      <c r="R9" s="3" t="s">
        <v>92</v>
      </c>
    </row>
    <row r="10" spans="3:13" x14ac:dyDescent="0.25"/>
    <row r="11" spans="3:13" x14ac:dyDescent="0.25"/>
    <row r="12" spans="3:13" x14ac:dyDescent="0.25"/>
    <row r="13" spans="3:13" x14ac:dyDescent="0.25"/>
    <row r="14" spans="3:13" x14ac:dyDescent="0.25"/>
    <row r="15" spans="3:13" x14ac:dyDescent="0.25"/>
    <row r="16" spans="3:13" x14ac:dyDescent="0.25"/>
    <row r="17" spans="3:13" x14ac:dyDescent="0.25"/>
    <row r="18" spans="3:13" x14ac:dyDescent="0.25"/>
    <row r="19" spans="3:13" x14ac:dyDescent="0.25"/>
    <row r="20" spans="3:13" x14ac:dyDescent="0.25"/>
    <row r="21" spans="3:13" x14ac:dyDescent="0.25"/>
    <row r="22" spans="3:13" x14ac:dyDescent="0.25"/>
    <row r="23" spans="3:13" x14ac:dyDescent="0.25"/>
    <row r="24" spans="3:13" x14ac:dyDescent="0.25"/>
    <row r="25" spans="3:13" x14ac:dyDescent="0.25"/>
  </sheetData>
  <autoFilter ref="A4:R4"/>
  <mergeCells count="2">
    <mergeCell ref="A1:H1"/>
    <mergeCell ref="A2:H2"/>
  </mergeCells>
  <dataValidations count="6">
    <dataValidation type="list" allowBlank="1" sqref="C10:C25">
      <formula1>"M,F"</formula1>
    </dataValidation>
    <dataValidation type="list" allowBlank="1" sqref="C5:C25">
      <formula1>"M,F"</formula1>
    </dataValidation>
    <dataValidation type="list" allowBlank="1" sqref="L10:L25">
      <formula1>"Permanent,Contract,Freelance"</formula1>
    </dataValidation>
    <dataValidation type="list" allowBlank="1" sqref="L5:L25">
      <formula1>"Permanent,Contract,Freelance"</formula1>
    </dataValidation>
    <dataValidation type="list" allowBlank="1" sqref="M10:M25">
      <formula1>"Active,Resigned,On Leave"</formula1>
    </dataValidation>
    <dataValidation type="list" allowBlank="1" sqref="M5:M25">
      <formula1>"Active,Resigned,On Leave"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24" customWidth="1"/>
    <col min="2" max="2" width="16" customWidth="1"/>
  </cols>
  <sheetData>
    <row r="1" ht="24" customHeight="1" spans="1:8" x14ac:dyDescent="0.25">
      <c r="A1" s="12" t="s">
        <v>93</v>
      </c>
      <c r="B1" s="12"/>
      <c r="C1" s="12"/>
      <c r="D1" s="12"/>
      <c r="E1" s="12"/>
      <c r="F1" s="12"/>
      <c r="G1" s="12"/>
      <c r="H1" s="12"/>
    </row>
    <row r="2" ht="32" customHeight="1" spans="1:8" x14ac:dyDescent="0.25">
      <c r="A2" s="13" t="s">
        <v>94</v>
      </c>
      <c r="B2" s="13"/>
      <c r="C2" s="13"/>
      <c r="D2" s="13"/>
      <c r="E2" s="13"/>
      <c r="F2" s="13"/>
      <c r="G2" s="13"/>
      <c r="H2" s="13"/>
    </row>
    <row r="4" spans="1:1" x14ac:dyDescent="0.25">
      <c r="A4" s="14" t="s">
        <v>95</v>
      </c>
    </row>
    <row r="5" spans="1:2" x14ac:dyDescent="0.25">
      <c r="A5" s="3" t="s">
        <v>40</v>
      </c>
      <c r="B5" s="3">
        <f>COUNTIF('Employee Data'!I5:I25,"Operations")</f>
      </c>
    </row>
    <row r="6" spans="1:2" x14ac:dyDescent="0.25">
      <c r="A6" s="3" t="s">
        <v>55</v>
      </c>
      <c r="B6" s="3">
        <f>COUNTIF('Employee Data'!I5:I25,"People")</f>
      </c>
    </row>
    <row r="7" spans="1:2" x14ac:dyDescent="0.25">
      <c r="A7" s="3" t="s">
        <v>67</v>
      </c>
      <c r="B7" s="3">
        <f>COUNTIF('Employee Data'!I5:I25,"Finance")</f>
      </c>
    </row>
    <row r="9" spans="1:1" x14ac:dyDescent="0.25">
      <c r="A9" s="14" t="s">
        <v>96</v>
      </c>
    </row>
    <row r="10" spans="1:2" x14ac:dyDescent="0.25">
      <c r="A10" s="3" t="s">
        <v>97</v>
      </c>
      <c r="B10" s="3">
        <f>COUNTIF('Employee Data'!C5:C25,"M")</f>
      </c>
    </row>
    <row r="11" spans="1:2" x14ac:dyDescent="0.25">
      <c r="A11" s="3" t="s">
        <v>98</v>
      </c>
      <c r="B11" s="3">
        <f>COUNTIF('Employee Data'!C5:C25,"F")</f>
      </c>
    </row>
    <row r="13" spans="1:1" x14ac:dyDescent="0.25">
      <c r="A13" s="14" t="s">
        <v>99</v>
      </c>
    </row>
    <row r="14" spans="1:2" x14ac:dyDescent="0.25">
      <c r="A14" s="3" t="s">
        <v>42</v>
      </c>
      <c r="B14" s="3">
        <f>COUNTIF('Employee Data'!L5:L25,"Permanent")</f>
      </c>
    </row>
    <row r="15" spans="1:2" x14ac:dyDescent="0.25">
      <c r="A15" s="3" t="s">
        <v>69</v>
      </c>
      <c r="B15" s="3">
        <f>COUNTIF('Employee Data'!L5:L25,"Contract")</f>
      </c>
    </row>
    <row r="16" spans="1:2" x14ac:dyDescent="0.25">
      <c r="A16" s="3" t="s">
        <v>100</v>
      </c>
      <c r="B16" s="3">
        <f>COUNTIF('Employee Data'!L5:L25,"Freelance")</f>
      </c>
    </row>
    <row r="18" spans="1:1" x14ac:dyDescent="0.25">
      <c r="A18" s="14" t="s">
        <v>101</v>
      </c>
    </row>
    <row r="19" spans="1:2" x14ac:dyDescent="0.25">
      <c r="A19" s="3" t="s">
        <v>43</v>
      </c>
      <c r="B19" s="3">
        <f>COUNTIF('Employee Data'!M5:M25,"Active")</f>
      </c>
    </row>
    <row r="20" spans="1:2" x14ac:dyDescent="0.25">
      <c r="A20" s="3" t="s">
        <v>102</v>
      </c>
      <c r="B20" s="3">
        <f>COUNTIF('Employee Data'!M5:M25,"Resigned")</f>
      </c>
    </row>
    <row r="21" spans="1:2" x14ac:dyDescent="0.25">
      <c r="A21" s="3" t="s">
        <v>103</v>
      </c>
      <c r="B21" s="3">
        <f>COUNTIF('Employee Data'!M5:M25,"On Leave")</f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Setup</vt:lpstr>
      <vt:lpstr>Employee Data</vt:lpstr>
      <vt:lpstr>Statistics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PeopleSheet</dc:creator>
  <dc:title/>
  <dc:subject/>
  <dc:description/>
  <cp:keywords/>
  <cp:category/>
  <cp:lastModifiedBy>PeopleSheet</cp:lastModifiedBy>
  <dcterms:created xsi:type="dcterms:W3CDTF">2026-06-20T04:15:06Z</dcterms:created>
  <dcterms:modified xsi:type="dcterms:W3CDTF">2026-06-20T04:15:06Z</dcterms:modified>
</cp:coreProperties>
</file>